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980" windowHeight="15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<sst xmlns="http://schemas.openxmlformats.org/spreadsheetml/2006/main" count="32" uniqueCount="32">
  <si>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Evaporation (in/day)</t>
  </si>
  <si>
    <t>Evaporation Rate</t>
  </si>
  <si>
    <t>Water Temp (ºC)</t>
  </si>
  <si>
    <t>Relative Humidity of Air</t>
  </si>
  <si>
    <t>Air Temp (ºC)</t>
  </si>
  <si>
    <t>Saturation Vapor Pressure (mm Hg)</t>
  </si>
  <si>
    <t>Saturation Vapor Pressure (in Hg)</t>
  </si>
  <si>
    <t>Saturation Vapor Pressure (Pa)</t>
  </si>
  <si>
    <t>Vapor Pressure of Air (Pa)</t>
  </si>
  <si>
    <t>Vapor Pressure of Air (mm Hg)</t>
  </si>
  <si>
    <t>Vapor Pressure of Air (in Hg)</t>
  </si>
  <si>
    <t>Evaporation (in/hr)</t>
  </si>
  <si>
    <t>Wind (MPH)</t>
  </si>
  <si>
    <t>1 mbar = 100 Pascals</t>
  </si>
  <si>
    <t>0.27-0.32 inches per day is typical in San Rafael summer to winter with no wind</t>
  </si>
  <si>
    <t>remains fairly constant day and night (except for reduction by dew and increase by evaporation)</t>
  </si>
  <si>
    <t>Latent Heat of Evaporation (kJ/kg)</t>
  </si>
  <si>
    <t>roughly same as Joules/ml</t>
  </si>
  <si>
    <r>
      <t>Evaporative Heat Loss (BTU/hr/ft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</si>
  <si>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Sunlight @ 1000 W/m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 xml:space="preserve"> (in 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</si>
  <si>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same as ºF*lb/hr/ft</t>
    </r>
    <r>
      <rPr>
        <vertAlign val="superscript"/>
        <sz val="10"/>
        <rFont val="Verdana"/>
        <family val="0"/>
      </rPr>
      <t>2</t>
    </r>
  </si>
  <si>
    <t>see http://www.rlmartin.com/rspec/whatis/studies.htm all pools studies for derivation of the above</t>
  </si>
  <si>
    <t xml:space="preserve"> only significant for outdoor pools</t>
  </si>
  <si>
    <r>
      <t>Convection Heat Loss (BTU/hr/ft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</si>
  <si>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see http://www2.bren.ucsb.edu/~dturney/WebResources_13/WaterSteamIceProperties/EnthalpyOfVaporizationH2O.pdf for latent heat of water in kJ/mol</t>
  </si>
  <si>
    <t>base formula is pounds per square foot area per hour; latent heat divisor in BTU/lb (orig data is kJ/mole); 62.3… pounds water per cubic foot</t>
  </si>
  <si>
    <r>
      <t>Radiation Heat Loss (BTU/hr/ft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</si>
  <si>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see http://www.energystar.gov/ia/business/evaluate_performance/swimming_pool_tech_desc.pdf for convection and other formulas</t>
  </si>
  <si>
    <r>
      <t>Total Heat Loss (BTU/hr/ft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</si>
  <si>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around 60% of sunlight is absorbed in a white plaster pool with no cover so around 190 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, BUT no sun all day and also not at peak so figure 63 per hour average</t>
    </r>
  </si>
  <si>
    <t>Effective sunlight</t>
  </si>
  <si>
    <r>
      <t>Net Loss of Heat (BTU/hr/ft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</si>
</sst>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C3" sqref="C3"/>
    </sheetView>
  </sheetViews>
  <sheetFormatPr defaultColWidth="11.00390625" defaultRowHeight="12.75"/>
  <cols>
    <col min="1" max="1" width="29.125" style="0" bestFit="1" customWidth="1"/>
  </cols>
  <sheetData>
    <row r="1" ht="12.75">
      <c r="A1" s="1" t="s">
        <v>1</v>
      </c>
    </row>
    <row r="3" spans="1:2" ht="12.75">
      <c r="A3" t="s">
        <v>2</v>
      </c>
      <c r="B3" s="3">
        <f>(88-32)*5/9</f>
        <v>31.11111111111111</v>
      </c>
    </row>
    <row r="4" spans="1:2" ht="12.75">
      <c r="A4" t="s">
        <v>7</v>
      </c>
      <c r="B4">
        <f>100*6.1121*EXP(((18.678-B3/234.5)*B3)/(257.14+B3))</f>
        <v>4523.534429418487</v>
      </c>
    </row>
    <row r="5" spans="1:2" ht="12.75">
      <c r="A5" t="s">
        <v>5</v>
      </c>
      <c r="B5">
        <f>B4*0.0075006</f>
        <v>33.9292223412963</v>
      </c>
    </row>
    <row r="6" spans="1:2" ht="12.75">
      <c r="A6" t="s">
        <v>6</v>
      </c>
      <c r="B6">
        <f>B5/25.4</f>
        <v>1.3357961551691457</v>
      </c>
    </row>
    <row r="8" spans="1:2" ht="12.75">
      <c r="A8" t="s">
        <v>3</v>
      </c>
      <c r="B8" s="4">
        <v>0.66</v>
      </c>
    </row>
    <row r="9" spans="1:2" ht="12.75">
      <c r="A9" t="s">
        <v>4</v>
      </c>
      <c r="B9" s="3">
        <f>(70-32)*5/9</f>
        <v>21.11111111111111</v>
      </c>
    </row>
    <row r="10" spans="1:3" ht="12.75">
      <c r="A10" t="s">
        <v>8</v>
      </c>
      <c r="B10">
        <f>B8*100*6.1121*EXP(((18.678-B9/234.5)*B9)/(257.14+B9))</f>
        <v>1652.7701738692954</v>
      </c>
      <c r="C10" t="s">
        <v>13</v>
      </c>
    </row>
    <row r="11" spans="1:2" ht="12.75">
      <c r="A11" t="s">
        <v>9</v>
      </c>
      <c r="B11">
        <f>B10*0.0075006</f>
        <v>12.396767966124036</v>
      </c>
    </row>
    <row r="12" spans="1:3" ht="12.75">
      <c r="A12" t="s">
        <v>10</v>
      </c>
      <c r="B12">
        <f>B11/25.4</f>
        <v>0.48806173094976524</v>
      </c>
      <c r="C12" s="2" t="s">
        <v>15</v>
      </c>
    </row>
    <row r="14" spans="1:2" ht="12.75">
      <c r="A14" t="s">
        <v>12</v>
      </c>
      <c r="B14" s="3">
        <v>0</v>
      </c>
    </row>
    <row r="15" spans="1:3" ht="12.75">
      <c r="A15" t="s">
        <v>11</v>
      </c>
      <c r="B15">
        <f>(12/62.3127273)*(69.4+30.8*B14)*(B6-B12)/((0.94781712/2.20462)*(1000/18.01528)*(45.054-(45.054-40.657)*(B3/100)))</f>
        <v>0.010867540390124818</v>
      </c>
      <c r="C15" s="2" t="s">
        <v>25</v>
      </c>
    </row>
    <row r="16" spans="1:3" ht="12.75">
      <c r="A16" t="s">
        <v>0</v>
      </c>
      <c r="B16">
        <f>B15*24</f>
        <v>0.26082096936299565</v>
      </c>
      <c r="C16" s="2" t="s">
        <v>14</v>
      </c>
    </row>
    <row r="18" spans="1:3" ht="12.75">
      <c r="A18" t="s">
        <v>16</v>
      </c>
      <c r="B18">
        <f>-0.0000614342*(B3^3)+0.00158927*(B3^2)-2.36418*B3+2500.79</f>
        <v>2426.9260534342934</v>
      </c>
      <c r="C18" t="s">
        <v>17</v>
      </c>
    </row>
    <row r="19" spans="1:3" ht="15">
      <c r="A19" t="s">
        <v>18</v>
      </c>
      <c r="B19">
        <f>(B15/12)*(8.33*7.48/2.2)*B18*0.9478</f>
        <v>58.999344107116436</v>
      </c>
      <c r="C19" t="s">
        <v>20</v>
      </c>
    </row>
    <row r="20" spans="1:3" ht="15">
      <c r="A20" t="s">
        <v>26</v>
      </c>
      <c r="B20">
        <f>(25.1+34*(B3-B9))/24</f>
        <v>15.2125</v>
      </c>
      <c r="C20" s="2" t="s">
        <v>22</v>
      </c>
    </row>
    <row r="21" spans="1:3" ht="15">
      <c r="A21" t="s">
        <v>23</v>
      </c>
      <c r="B21">
        <f>(0.5+0.235*B14)*(9/5)*(B3-B9)</f>
        <v>9</v>
      </c>
      <c r="C21" s="2"/>
    </row>
    <row r="22" spans="1:3" ht="15">
      <c r="A22" t="s">
        <v>28</v>
      </c>
      <c r="B22">
        <f>B19+B20+B21</f>
        <v>83.21184410711643</v>
      </c>
      <c r="C22" s="2"/>
    </row>
    <row r="23" spans="1:2" ht="15">
      <c r="A23" t="s">
        <v>19</v>
      </c>
      <c r="B23">
        <v>315.998331</v>
      </c>
    </row>
    <row r="24" spans="1:3" ht="15">
      <c r="A24" t="s">
        <v>30</v>
      </c>
      <c r="B24">
        <f>B23*0.6*(8/24)</f>
        <v>63.199666199999996</v>
      </c>
      <c r="C24" s="2" t="s">
        <v>29</v>
      </c>
    </row>
    <row r="25" spans="1:3" ht="15">
      <c r="A25" t="s">
        <v>31</v>
      </c>
      <c r="B25">
        <f>B24-B22</f>
        <v>-20.01217790711644</v>
      </c>
      <c r="C25" s="2"/>
    </row>
    <row r="27" ht="12.75">
      <c r="A27" s="2" t="s">
        <v>21</v>
      </c>
    </row>
    <row r="28" ht="12.75">
      <c r="A28" t="s">
        <v>24</v>
      </c>
    </row>
    <row r="29" ht="12.75">
      <c r="A29" t="s">
        <v>27</v>
      </c>
    </row>
    <row r="32" ht="12.75">
      <c r="C32" s="2"/>
    </row>
    <row r="33" ht="12.75">
      <c r="C33" s="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Electronics for Imaging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Falk</dc:creator>
  <cp:keywords/>
  <dc:description/>
  <cp:lastModifiedBy>Richard A. Falk</cp:lastModifiedBy>
  <dcterms:created xsi:type="dcterms:W3CDTF">2008-09-20T01:49:16Z</dcterms:created>
  <dcterms:modified xsi:type="dcterms:W3CDTF">2015-09-02T15:24:33Z</dcterms:modified>
  <cp:category/>
  <cp:version/>
  <cp:contentType/>
  <cp:contentStatus/>
</cp:coreProperties>
</file>